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15600" windowHeight="8070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R24" i="1" l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9" i="1"/>
  <c r="Q24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9" i="1"/>
  <c r="P24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9" i="1"/>
  <c r="O24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9" i="1"/>
  <c r="N10" i="1"/>
  <c r="N11" i="1"/>
  <c r="N24" i="1" s="1"/>
  <c r="N12" i="1"/>
  <c r="N13" i="1"/>
  <c r="N14" i="1"/>
  <c r="N15" i="1"/>
  <c r="N16" i="1"/>
  <c r="N17" i="1"/>
  <c r="N18" i="1"/>
  <c r="N19" i="1"/>
  <c r="N20" i="1"/>
  <c r="N21" i="1"/>
  <c r="N22" i="1"/>
  <c r="N23" i="1"/>
  <c r="N9" i="1"/>
  <c r="M10" i="1"/>
  <c r="M11" i="1"/>
  <c r="M24" i="1" s="1"/>
  <c r="M12" i="1"/>
  <c r="M13" i="1"/>
  <c r="M14" i="1"/>
  <c r="M15" i="1"/>
  <c r="M16" i="1"/>
  <c r="M17" i="1"/>
  <c r="M18" i="1"/>
  <c r="M19" i="1"/>
  <c r="M20" i="1"/>
  <c r="M21" i="1"/>
  <c r="M22" i="1"/>
  <c r="M23" i="1"/>
  <c r="M9" i="1"/>
  <c r="K11" i="1"/>
  <c r="L11" i="1" s="1"/>
  <c r="K12" i="1"/>
  <c r="K13" i="1"/>
  <c r="L13" i="1" s="1"/>
  <c r="K14" i="1"/>
  <c r="K15" i="1"/>
  <c r="L15" i="1" s="1"/>
  <c r="K17" i="1"/>
  <c r="L17" i="1" s="1"/>
  <c r="K18" i="1"/>
  <c r="K19" i="1"/>
  <c r="L19" i="1" s="1"/>
  <c r="K20" i="1"/>
  <c r="K21" i="1"/>
  <c r="L21" i="1" s="1"/>
  <c r="K22" i="1"/>
  <c r="K23" i="1"/>
  <c r="L23" i="1" s="1"/>
  <c r="K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9" i="1"/>
  <c r="J24" i="1" s="1"/>
  <c r="I23" i="1"/>
  <c r="I10" i="1"/>
  <c r="I11" i="1"/>
  <c r="I12" i="1"/>
  <c r="L12" i="1" s="1"/>
  <c r="I13" i="1"/>
  <c r="I14" i="1"/>
  <c r="L14" i="1" s="1"/>
  <c r="I15" i="1"/>
  <c r="I16" i="1"/>
  <c r="I17" i="1"/>
  <c r="I18" i="1"/>
  <c r="L18" i="1" s="1"/>
  <c r="I19" i="1"/>
  <c r="I20" i="1"/>
  <c r="L20" i="1" s="1"/>
  <c r="I21" i="1"/>
  <c r="I22" i="1"/>
  <c r="L22" i="1" s="1"/>
  <c r="I9" i="1"/>
  <c r="L10" i="1" l="1"/>
  <c r="I24" i="1"/>
  <c r="K16" i="1"/>
  <c r="L16" i="1" s="1"/>
  <c r="K10" i="1"/>
  <c r="L9" i="1"/>
  <c r="K24" i="1" l="1"/>
  <c r="L24" i="1" s="1"/>
</calcChain>
</file>

<file path=xl/sharedStrings.xml><?xml version="1.0" encoding="utf-8"?>
<sst xmlns="http://schemas.openxmlformats.org/spreadsheetml/2006/main" count="65" uniqueCount="51">
  <si>
    <t>TOTALES</t>
  </si>
  <si>
    <t>SALUD</t>
  </si>
  <si>
    <t>PENSION</t>
  </si>
  <si>
    <t>N°</t>
  </si>
  <si>
    <t>TIPO</t>
  </si>
  <si>
    <t>EMPLEADO</t>
  </si>
  <si>
    <t>SUELDO BASICO</t>
  </si>
  <si>
    <t>DIAS TRABAJADOS</t>
  </si>
  <si>
    <t>BASICO</t>
  </si>
  <si>
    <t>AUXILIO TRANSPORTE</t>
  </si>
  <si>
    <t>BONIFICACION</t>
  </si>
  <si>
    <t>TOTAL DEVENGADO</t>
  </si>
  <si>
    <t>SOLIDARIDAD</t>
  </si>
  <si>
    <t>COMITÉ SOCIAL</t>
  </si>
  <si>
    <t>TOTAL DEDUCIDO</t>
  </si>
  <si>
    <t>NETO A PAGAR</t>
  </si>
  <si>
    <t>DEDUCIDOS</t>
  </si>
  <si>
    <t>ALVAREZ DIEGO</t>
  </si>
  <si>
    <t>DEVENGADO</t>
  </si>
  <si>
    <t>ZARATE ROSALBA</t>
  </si>
  <si>
    <t>BARCO LUCIA</t>
  </si>
  <si>
    <t>PEREZ JAIME</t>
  </si>
  <si>
    <t>SANCHEZ FABIO</t>
  </si>
  <si>
    <t>ALVAREZ RUTH</t>
  </si>
  <si>
    <t>CARVAJAL MARITZA</t>
  </si>
  <si>
    <t>PINEDA JOSE MIGUEL</t>
  </si>
  <si>
    <t>CARRILLO MARIA</t>
  </si>
  <si>
    <t>HERNADEZ JUAN</t>
  </si>
  <si>
    <t>LOPEZ CROLINA</t>
  </si>
  <si>
    <t>BAUTISTA CECILIA</t>
  </si>
  <si>
    <t>CHACON JORGE</t>
  </si>
  <si>
    <t>FONSECA MARINA</t>
  </si>
  <si>
    <t>LIZARAZO ALFONSO</t>
  </si>
  <si>
    <t>A</t>
  </si>
  <si>
    <t>V</t>
  </si>
  <si>
    <t>NOMINA MES DE MARZO</t>
  </si>
  <si>
    <t>DISTRIBUCIONES FELCO LTADA</t>
  </si>
  <si>
    <t>Salario minimo vigente:</t>
  </si>
  <si>
    <t>Auxilio de Transporte:</t>
  </si>
  <si>
    <t>hasta 2 salarios minimos-sobre el sueldo básico</t>
  </si>
  <si>
    <t xml:space="preserve">Fondo de solidaridad </t>
  </si>
  <si>
    <t>Más de 4 salarios minimos-sobre el básico</t>
  </si>
  <si>
    <t>Bonificación</t>
  </si>
  <si>
    <t>A los vendedores-sobre el básico</t>
  </si>
  <si>
    <t>Patrono</t>
  </si>
  <si>
    <t>Trabajador</t>
  </si>
  <si>
    <t>Salud</t>
  </si>
  <si>
    <t>Sobre el básico</t>
  </si>
  <si>
    <t>Pensión</t>
  </si>
  <si>
    <t>Comité</t>
  </si>
  <si>
    <t>Nomina del mes de marzo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</si>
</sst>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\ #,##0_);[Red]\(&quot;$&quot;\ #,##0\)"/>
    <numFmt numFmtId="44" formatCode="_(&quot;$&quot;\ * #,##0.00_);_(&quot;$&quot;\ * \(#,##0.00\);_(&quot;$&quot;\ * &quot;-&quot;??_);_(@_)"/>
    <numFmt numFmtId="164" formatCode="_(&quot;$&quot;\ * #,##0_);_(&quot;$&quot;\ * \(#,##0\);_(&quot;$&quot;\ * &quot;-&quot;??_);_(@_)"/>
    <numFmt numFmtId="165" formatCode="_([$$-240A]\ * #,##0_);_([$$-240A]\ * \(#,##0\);_([$$-240A]\ * &quot;-&quot;??_);_(@_)"/>
    <numFmt numFmtId="166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6" xfId="0" applyBorder="1"/>
    <xf numFmtId="0" fontId="0" fillId="0" borderId="7" xfId="0" applyBorder="1"/>
    <xf numFmtId="164" fontId="0" fillId="0" borderId="1" xfId="1" applyNumberFormat="1" applyFont="1" applyBorder="1"/>
    <xf numFmtId="165" fontId="0" fillId="0" borderId="1" xfId="0" applyNumberFormat="1" applyBorder="1"/>
    <xf numFmtId="164" fontId="0" fillId="0" borderId="2" xfId="1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1" xfId="0" applyNumberFormat="1" applyBorder="1"/>
    <xf numFmtId="164" fontId="2" fillId="0" borderId="1" xfId="0" applyNumberFormat="1" applyFont="1" applyBorder="1"/>
    <xf numFmtId="164" fontId="2" fillId="0" borderId="1" xfId="1" applyNumberFormat="1" applyFont="1" applyBorder="1"/>
    <xf numFmtId="164" fontId="0" fillId="0" borderId="1" xfId="1" applyNumberFormat="1" applyFon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3" xfId="0" applyFill="1" applyBorder="1" applyAlignment="1"/>
    <xf numFmtId="0" fontId="0" fillId="4" borderId="4" xfId="0" applyFill="1" applyBorder="1" applyAlignment="1"/>
    <xf numFmtId="0" fontId="0" fillId="4" borderId="4" xfId="0" applyFill="1" applyBorder="1"/>
    <xf numFmtId="0" fontId="0" fillId="4" borderId="5" xfId="0" applyFill="1" applyBorder="1"/>
    <xf numFmtId="0" fontId="0" fillId="5" borderId="1" xfId="0" applyFill="1" applyBorder="1" applyAlignment="1">
      <alignment horizontal="center"/>
    </xf>
    <xf numFmtId="0" fontId="3" fillId="0" borderId="1" xfId="0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6" fontId="4" fillId="0" borderId="3" xfId="0" applyNumberFormat="1" applyFont="1" applyBorder="1" applyAlignment="1">
      <alignment horizontal="center"/>
    </xf>
    <xf numFmtId="6" fontId="4" fillId="0" borderId="4" xfId="0" applyNumberFormat="1" applyFont="1" applyBorder="1" applyAlignment="1">
      <alignment horizontal="center"/>
    </xf>
    <xf numFmtId="6" fontId="4" fillId="0" borderId="5" xfId="0" applyNumberFormat="1" applyFont="1" applyBorder="1" applyAlignment="1">
      <alignment horizontal="center"/>
    </xf>
    <xf numFmtId="6" fontId="4" fillId="0" borderId="1" xfId="0" applyNumberFormat="1" applyFont="1" applyBorder="1"/>
    <xf numFmtId="0" fontId="4" fillId="0" borderId="3" xfId="0" applyFont="1" applyBorder="1" applyAlignment="1"/>
    <xf numFmtId="0" fontId="4" fillId="0" borderId="4" xfId="0" applyFont="1" applyBorder="1" applyAlignment="1"/>
    <xf numFmtId="0" fontId="4" fillId="0" borderId="5" xfId="0" applyFont="1" applyBorder="1" applyAlignment="1"/>
    <xf numFmtId="9" fontId="4" fillId="0" borderId="1" xfId="0" applyNumberFormat="1" applyFont="1" applyBorder="1"/>
    <xf numFmtId="0" fontId="4" fillId="0" borderId="1" xfId="0" applyFont="1" applyBorder="1" applyAlignment="1">
      <alignment horizontal="center"/>
    </xf>
    <xf numFmtId="0" fontId="0" fillId="0" borderId="1" xfId="0" applyFont="1" applyBorder="1"/>
    <xf numFmtId="0" fontId="4" fillId="0" borderId="1" xfId="0" applyFont="1" applyBorder="1"/>
    <xf numFmtId="166" fontId="4" fillId="0" borderId="1" xfId="0" applyNumberFormat="1" applyFont="1" applyBorder="1"/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180975</xdr:rowOff>
    </xdr:from>
    <xdr:to>
      <xdr:col>5</xdr:col>
      <xdr:colOff>0</xdr:colOff>
      <xdr:row>6</xdr:row>
      <xdr:rowOff>187643</xdr:rowOff>
    </xdr:to>
    <xdr:pic>
      <xdr:nvPicPr>
        <xdr:cNvPr id="5" name="4 Imagen" descr="http://t2.gstatic.com/images?q=tbn:ANd9GcQ59x_Hwc7b6AMCwbjrTvBTju3wG6kyPtK_exNdsZscJATNGhTH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7525" y="180975"/>
          <a:ext cx="1076325" cy="11496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6:R38"/>
  <sheetViews>
    <sheetView tabSelected="1" topLeftCell="F24" workbookViewId="0">
      <selection activeCell="G40" sqref="G40"/>
    </sheetView>
  </sheetViews>
  <sheetFormatPr baseColWidth="10" defaultRowHeight="15" x14ac:dyDescent="0.25"/>
  <cols>
    <col min="3" max="3" width="23" customWidth="1"/>
    <col min="4" max="4" width="6.5703125" customWidth="1"/>
    <col min="5" max="5" width="9.5703125" customWidth="1"/>
    <col min="6" max="6" width="21" customWidth="1"/>
    <col min="7" max="7" width="28.140625" customWidth="1"/>
    <col min="8" max="8" width="16.28515625" customWidth="1"/>
    <col min="9" max="9" width="13" customWidth="1"/>
    <col min="10" max="10" width="20.28515625" customWidth="1"/>
    <col min="11" max="11" width="16.85546875" customWidth="1"/>
    <col min="12" max="12" width="18.7109375" customWidth="1"/>
    <col min="13" max="13" width="12.5703125" customWidth="1"/>
    <col min="15" max="15" width="12.85546875" customWidth="1"/>
    <col min="16" max="16" width="15" customWidth="1"/>
    <col min="17" max="17" width="16.5703125" customWidth="1"/>
    <col min="18" max="18" width="16" customWidth="1"/>
  </cols>
  <sheetData>
    <row r="6" spans="4:18" x14ac:dyDescent="0.25">
      <c r="F6" s="10" t="s">
        <v>36</v>
      </c>
      <c r="G6" s="10"/>
    </row>
    <row r="7" spans="4:18" x14ac:dyDescent="0.25">
      <c r="D7" s="5"/>
      <c r="E7" s="5"/>
      <c r="F7" s="10" t="s">
        <v>35</v>
      </c>
      <c r="G7" s="10"/>
      <c r="H7" s="5"/>
      <c r="I7" s="19" t="s">
        <v>18</v>
      </c>
      <c r="J7" s="20"/>
      <c r="K7" s="21"/>
      <c r="L7" s="6"/>
      <c r="M7" s="30"/>
      <c r="N7" s="31"/>
      <c r="O7" s="32" t="s">
        <v>16</v>
      </c>
      <c r="P7" s="33"/>
      <c r="Q7" s="2"/>
      <c r="R7" s="2"/>
    </row>
    <row r="8" spans="4:18" x14ac:dyDescent="0.25">
      <c r="D8" s="26" t="s">
        <v>3</v>
      </c>
      <c r="E8" s="27" t="s">
        <v>4</v>
      </c>
      <c r="F8" s="22" t="s">
        <v>5</v>
      </c>
      <c r="G8" s="28" t="s">
        <v>6</v>
      </c>
      <c r="H8" s="29" t="s">
        <v>7</v>
      </c>
      <c r="I8" s="22" t="s">
        <v>8</v>
      </c>
      <c r="J8" s="22" t="s">
        <v>9</v>
      </c>
      <c r="K8" s="22" t="s">
        <v>10</v>
      </c>
      <c r="L8" s="17" t="s">
        <v>11</v>
      </c>
      <c r="M8" s="26" t="s">
        <v>1</v>
      </c>
      <c r="N8" s="26" t="s">
        <v>2</v>
      </c>
      <c r="O8" s="26" t="s">
        <v>12</v>
      </c>
      <c r="P8" s="22" t="s">
        <v>13</v>
      </c>
      <c r="Q8" s="34" t="s">
        <v>14</v>
      </c>
      <c r="R8" s="18" t="s">
        <v>15</v>
      </c>
    </row>
    <row r="9" spans="4:18" x14ac:dyDescent="0.25">
      <c r="D9" s="3">
        <v>1</v>
      </c>
      <c r="E9" s="1" t="s">
        <v>33</v>
      </c>
      <c r="F9" s="4" t="s">
        <v>17</v>
      </c>
      <c r="G9" s="9">
        <v>550000</v>
      </c>
      <c r="H9" s="1">
        <v>30</v>
      </c>
      <c r="I9" s="11">
        <f>G9*H9/30</f>
        <v>550000</v>
      </c>
      <c r="J9" s="14">
        <f>IF(G9&lt;$H$30*2,$H$31/30*H9,0)</f>
        <v>67800</v>
      </c>
      <c r="K9" s="14">
        <f>IF(E9="V",I9*$H$33,0)</f>
        <v>0</v>
      </c>
      <c r="L9" s="11">
        <f>I9+J9+K9</f>
        <v>617800</v>
      </c>
      <c r="M9" s="11">
        <f>G9*$J$36</f>
        <v>22000</v>
      </c>
      <c r="N9" s="11">
        <f>G9*$J$37</f>
        <v>22000</v>
      </c>
      <c r="O9" s="7">
        <f>IF(G9&gt;$H$30*4,G9*$H$32,0)</f>
        <v>0</v>
      </c>
      <c r="P9" s="11">
        <f>G9*$H$38</f>
        <v>5500</v>
      </c>
      <c r="Q9" s="11">
        <f>M9+N9+O9+P9</f>
        <v>49500</v>
      </c>
      <c r="R9" s="11">
        <f>L9-Q9</f>
        <v>568300</v>
      </c>
    </row>
    <row r="10" spans="4:18" x14ac:dyDescent="0.25">
      <c r="D10" s="3">
        <v>2</v>
      </c>
      <c r="E10" s="1" t="s">
        <v>34</v>
      </c>
      <c r="F10" s="3" t="s">
        <v>23</v>
      </c>
      <c r="G10" s="7">
        <v>550000</v>
      </c>
      <c r="H10" s="1">
        <v>30</v>
      </c>
      <c r="I10" s="11">
        <f t="shared" ref="I10:I22" si="0">G10*H10/30</f>
        <v>550000</v>
      </c>
      <c r="J10" s="14">
        <f t="shared" ref="J10:J23" si="1">IF(G10&lt;$H$30*2,$H$31/30*H10,0)</f>
        <v>67800</v>
      </c>
      <c r="K10" s="14">
        <f t="shared" ref="K10:K23" si="2">IF(E10="V",I10*$H$33,0)</f>
        <v>27500</v>
      </c>
      <c r="L10" s="11">
        <f t="shared" ref="L10:L23" si="3">I10+J10+K10</f>
        <v>645300</v>
      </c>
      <c r="M10" s="11">
        <f t="shared" ref="M10:M23" si="4">G10*$J$36</f>
        <v>22000</v>
      </c>
      <c r="N10" s="11">
        <f t="shared" ref="N10:N23" si="5">G10*$J$37</f>
        <v>22000</v>
      </c>
      <c r="O10" s="7">
        <f t="shared" ref="O10:O23" si="6">IF(G10&gt;$H$30*4,G10*$H$32,0)</f>
        <v>0</v>
      </c>
      <c r="P10" s="11">
        <f t="shared" ref="P10:P23" si="7">G10*$H$38</f>
        <v>5500</v>
      </c>
      <c r="Q10" s="11">
        <f t="shared" ref="Q10:Q23" si="8">M10+N10+O10+P10</f>
        <v>49500</v>
      </c>
      <c r="R10" s="11">
        <f t="shared" ref="R10:R23" si="9">L10-Q10</f>
        <v>595800</v>
      </c>
    </row>
    <row r="11" spans="4:18" x14ac:dyDescent="0.25">
      <c r="D11" s="3">
        <v>3</v>
      </c>
      <c r="E11" s="1" t="s">
        <v>33</v>
      </c>
      <c r="F11" s="3" t="s">
        <v>20</v>
      </c>
      <c r="G11" s="7">
        <v>750000</v>
      </c>
      <c r="H11" s="1">
        <v>25</v>
      </c>
      <c r="I11" s="11">
        <f t="shared" si="0"/>
        <v>625000</v>
      </c>
      <c r="J11" s="14">
        <f t="shared" si="1"/>
        <v>56500</v>
      </c>
      <c r="K11" s="14">
        <f t="shared" si="2"/>
        <v>0</v>
      </c>
      <c r="L11" s="11">
        <f t="shared" si="3"/>
        <v>681500</v>
      </c>
      <c r="M11" s="11">
        <f t="shared" si="4"/>
        <v>30000</v>
      </c>
      <c r="N11" s="11">
        <f t="shared" si="5"/>
        <v>30000</v>
      </c>
      <c r="O11" s="7">
        <f t="shared" si="6"/>
        <v>0</v>
      </c>
      <c r="P11" s="11">
        <f t="shared" si="7"/>
        <v>7500</v>
      </c>
      <c r="Q11" s="11">
        <f t="shared" si="8"/>
        <v>67500</v>
      </c>
      <c r="R11" s="11">
        <f t="shared" si="9"/>
        <v>614000</v>
      </c>
    </row>
    <row r="12" spans="4:18" x14ac:dyDescent="0.25">
      <c r="D12" s="3">
        <v>4</v>
      </c>
      <c r="E12" s="1" t="s">
        <v>33</v>
      </c>
      <c r="F12" s="3" t="s">
        <v>29</v>
      </c>
      <c r="G12" s="7">
        <v>566700</v>
      </c>
      <c r="H12" s="1">
        <v>30</v>
      </c>
      <c r="I12" s="11">
        <f t="shared" si="0"/>
        <v>566700</v>
      </c>
      <c r="J12" s="14">
        <f t="shared" si="1"/>
        <v>67800</v>
      </c>
      <c r="K12" s="14">
        <f t="shared" si="2"/>
        <v>0</v>
      </c>
      <c r="L12" s="11">
        <f t="shared" si="3"/>
        <v>634500</v>
      </c>
      <c r="M12" s="11">
        <f t="shared" si="4"/>
        <v>22668</v>
      </c>
      <c r="N12" s="11">
        <f t="shared" si="5"/>
        <v>22668</v>
      </c>
      <c r="O12" s="7">
        <f t="shared" si="6"/>
        <v>0</v>
      </c>
      <c r="P12" s="11">
        <f t="shared" si="7"/>
        <v>5667</v>
      </c>
      <c r="Q12" s="11">
        <f t="shared" si="8"/>
        <v>51003</v>
      </c>
      <c r="R12" s="11">
        <f t="shared" si="9"/>
        <v>583497</v>
      </c>
    </row>
    <row r="13" spans="4:18" x14ac:dyDescent="0.25">
      <c r="D13" s="3">
        <v>5</v>
      </c>
      <c r="E13" s="1" t="s">
        <v>34</v>
      </c>
      <c r="F13" s="3" t="s">
        <v>26</v>
      </c>
      <c r="G13" s="7">
        <v>750000</v>
      </c>
      <c r="H13" s="1">
        <v>24</v>
      </c>
      <c r="I13" s="11">
        <f t="shared" si="0"/>
        <v>600000</v>
      </c>
      <c r="J13" s="14">
        <f t="shared" si="1"/>
        <v>54240</v>
      </c>
      <c r="K13" s="14">
        <f t="shared" si="2"/>
        <v>30000</v>
      </c>
      <c r="L13" s="11">
        <f t="shared" si="3"/>
        <v>684240</v>
      </c>
      <c r="M13" s="11">
        <f t="shared" si="4"/>
        <v>30000</v>
      </c>
      <c r="N13" s="11">
        <f t="shared" si="5"/>
        <v>30000</v>
      </c>
      <c r="O13" s="7">
        <f t="shared" si="6"/>
        <v>0</v>
      </c>
      <c r="P13" s="11">
        <f t="shared" si="7"/>
        <v>7500</v>
      </c>
      <c r="Q13" s="11">
        <f t="shared" si="8"/>
        <v>67500</v>
      </c>
      <c r="R13" s="11">
        <f t="shared" si="9"/>
        <v>616740</v>
      </c>
    </row>
    <row r="14" spans="4:18" x14ac:dyDescent="0.25">
      <c r="D14" s="3">
        <v>6</v>
      </c>
      <c r="E14" s="1" t="s">
        <v>33</v>
      </c>
      <c r="F14" s="3" t="s">
        <v>24</v>
      </c>
      <c r="G14" s="7">
        <v>650000</v>
      </c>
      <c r="H14" s="1">
        <v>30</v>
      </c>
      <c r="I14" s="11">
        <f t="shared" si="0"/>
        <v>650000</v>
      </c>
      <c r="J14" s="14">
        <f t="shared" si="1"/>
        <v>67800</v>
      </c>
      <c r="K14" s="14">
        <f t="shared" si="2"/>
        <v>0</v>
      </c>
      <c r="L14" s="11">
        <f t="shared" si="3"/>
        <v>717800</v>
      </c>
      <c r="M14" s="11">
        <f t="shared" si="4"/>
        <v>26000</v>
      </c>
      <c r="N14" s="11">
        <f t="shared" si="5"/>
        <v>26000</v>
      </c>
      <c r="O14" s="7">
        <f t="shared" si="6"/>
        <v>0</v>
      </c>
      <c r="P14" s="11">
        <f t="shared" si="7"/>
        <v>6500</v>
      </c>
      <c r="Q14" s="11">
        <f t="shared" si="8"/>
        <v>58500</v>
      </c>
      <c r="R14" s="11">
        <f t="shared" si="9"/>
        <v>659300</v>
      </c>
    </row>
    <row r="15" spans="4:18" x14ac:dyDescent="0.25">
      <c r="D15" s="3">
        <v>7</v>
      </c>
      <c r="E15" s="1" t="s">
        <v>34</v>
      </c>
      <c r="F15" s="3" t="s">
        <v>30</v>
      </c>
      <c r="G15" s="7">
        <v>566700</v>
      </c>
      <c r="H15" s="1">
        <v>30</v>
      </c>
      <c r="I15" s="11">
        <f t="shared" si="0"/>
        <v>566700</v>
      </c>
      <c r="J15" s="14">
        <f t="shared" si="1"/>
        <v>67800</v>
      </c>
      <c r="K15" s="14">
        <f t="shared" si="2"/>
        <v>28335</v>
      </c>
      <c r="L15" s="11">
        <f t="shared" si="3"/>
        <v>662835</v>
      </c>
      <c r="M15" s="11">
        <f t="shared" si="4"/>
        <v>22668</v>
      </c>
      <c r="N15" s="11">
        <f t="shared" si="5"/>
        <v>22668</v>
      </c>
      <c r="O15" s="7">
        <f t="shared" si="6"/>
        <v>0</v>
      </c>
      <c r="P15" s="11">
        <f t="shared" si="7"/>
        <v>5667</v>
      </c>
      <c r="Q15" s="11">
        <f t="shared" si="8"/>
        <v>51003</v>
      </c>
      <c r="R15" s="11">
        <f t="shared" si="9"/>
        <v>611832</v>
      </c>
    </row>
    <row r="16" spans="4:18" x14ac:dyDescent="0.25">
      <c r="D16" s="3">
        <v>8</v>
      </c>
      <c r="E16" s="1" t="s">
        <v>34</v>
      </c>
      <c r="F16" s="3" t="s">
        <v>31</v>
      </c>
      <c r="G16" s="7">
        <v>566700</v>
      </c>
      <c r="H16" s="1">
        <v>15</v>
      </c>
      <c r="I16" s="11">
        <f t="shared" si="0"/>
        <v>283350</v>
      </c>
      <c r="J16" s="14">
        <f t="shared" si="1"/>
        <v>33900</v>
      </c>
      <c r="K16" s="14">
        <f t="shared" si="2"/>
        <v>14167.5</v>
      </c>
      <c r="L16" s="11">
        <f t="shared" si="3"/>
        <v>331417.5</v>
      </c>
      <c r="M16" s="11">
        <f t="shared" si="4"/>
        <v>22668</v>
      </c>
      <c r="N16" s="11">
        <f t="shared" si="5"/>
        <v>22668</v>
      </c>
      <c r="O16" s="7">
        <f t="shared" si="6"/>
        <v>0</v>
      </c>
      <c r="P16" s="11">
        <f t="shared" si="7"/>
        <v>5667</v>
      </c>
      <c r="Q16" s="11">
        <f t="shared" si="8"/>
        <v>51003</v>
      </c>
      <c r="R16" s="11">
        <f t="shared" si="9"/>
        <v>280414.5</v>
      </c>
    </row>
    <row r="17" spans="4:18" x14ac:dyDescent="0.25">
      <c r="D17" s="3">
        <v>9</v>
      </c>
      <c r="E17" s="1" t="s">
        <v>33</v>
      </c>
      <c r="F17" s="3" t="s">
        <v>27</v>
      </c>
      <c r="G17" s="7">
        <v>550000</v>
      </c>
      <c r="H17" s="1">
        <v>30</v>
      </c>
      <c r="I17" s="11">
        <f t="shared" si="0"/>
        <v>550000</v>
      </c>
      <c r="J17" s="14">
        <f t="shared" si="1"/>
        <v>67800</v>
      </c>
      <c r="K17" s="14">
        <f t="shared" si="2"/>
        <v>0</v>
      </c>
      <c r="L17" s="11">
        <f t="shared" si="3"/>
        <v>617800</v>
      </c>
      <c r="M17" s="11">
        <f t="shared" si="4"/>
        <v>22000</v>
      </c>
      <c r="N17" s="11">
        <f t="shared" si="5"/>
        <v>22000</v>
      </c>
      <c r="O17" s="7">
        <f t="shared" si="6"/>
        <v>0</v>
      </c>
      <c r="P17" s="11">
        <f t="shared" si="7"/>
        <v>5500</v>
      </c>
      <c r="Q17" s="11">
        <f t="shared" si="8"/>
        <v>49500</v>
      </c>
      <c r="R17" s="11">
        <f t="shared" si="9"/>
        <v>568300</v>
      </c>
    </row>
    <row r="18" spans="4:18" x14ac:dyDescent="0.25">
      <c r="D18" s="3">
        <v>10</v>
      </c>
      <c r="E18" s="1" t="s">
        <v>33</v>
      </c>
      <c r="F18" s="3" t="s">
        <v>32</v>
      </c>
      <c r="G18" s="7">
        <v>566700</v>
      </c>
      <c r="H18" s="1">
        <v>30</v>
      </c>
      <c r="I18" s="11">
        <f t="shared" si="0"/>
        <v>566700</v>
      </c>
      <c r="J18" s="14">
        <f t="shared" si="1"/>
        <v>67800</v>
      </c>
      <c r="K18" s="14">
        <f t="shared" si="2"/>
        <v>0</v>
      </c>
      <c r="L18" s="11">
        <f t="shared" si="3"/>
        <v>634500</v>
      </c>
      <c r="M18" s="11">
        <f t="shared" si="4"/>
        <v>22668</v>
      </c>
      <c r="N18" s="11">
        <f t="shared" si="5"/>
        <v>22668</v>
      </c>
      <c r="O18" s="7">
        <f t="shared" si="6"/>
        <v>0</v>
      </c>
      <c r="P18" s="11">
        <f t="shared" si="7"/>
        <v>5667</v>
      </c>
      <c r="Q18" s="11">
        <f t="shared" si="8"/>
        <v>51003</v>
      </c>
      <c r="R18" s="11">
        <f t="shared" si="9"/>
        <v>583497</v>
      </c>
    </row>
    <row r="19" spans="4:18" x14ac:dyDescent="0.25">
      <c r="D19" s="3">
        <v>11</v>
      </c>
      <c r="E19" s="1" t="s">
        <v>33</v>
      </c>
      <c r="F19" s="3" t="s">
        <v>28</v>
      </c>
      <c r="G19" s="7">
        <v>770000</v>
      </c>
      <c r="H19" s="1">
        <v>30</v>
      </c>
      <c r="I19" s="11">
        <f t="shared" si="0"/>
        <v>770000</v>
      </c>
      <c r="J19" s="14">
        <f t="shared" si="1"/>
        <v>67800</v>
      </c>
      <c r="K19" s="14">
        <f t="shared" si="2"/>
        <v>0</v>
      </c>
      <c r="L19" s="11">
        <f t="shared" si="3"/>
        <v>837800</v>
      </c>
      <c r="M19" s="11">
        <f t="shared" si="4"/>
        <v>30800</v>
      </c>
      <c r="N19" s="11">
        <f t="shared" si="5"/>
        <v>30800</v>
      </c>
      <c r="O19" s="7">
        <f t="shared" si="6"/>
        <v>0</v>
      </c>
      <c r="P19" s="11">
        <f t="shared" si="7"/>
        <v>7700</v>
      </c>
      <c r="Q19" s="11">
        <f t="shared" si="8"/>
        <v>69300</v>
      </c>
      <c r="R19" s="11">
        <f t="shared" si="9"/>
        <v>768500</v>
      </c>
    </row>
    <row r="20" spans="4:18" x14ac:dyDescent="0.25">
      <c r="D20" s="3">
        <v>12</v>
      </c>
      <c r="E20" s="1" t="s">
        <v>33</v>
      </c>
      <c r="F20" s="3" t="s">
        <v>21</v>
      </c>
      <c r="G20" s="7">
        <v>550000</v>
      </c>
      <c r="H20" s="1">
        <v>20</v>
      </c>
      <c r="I20" s="11">
        <f t="shared" si="0"/>
        <v>366666.66666666669</v>
      </c>
      <c r="J20" s="14">
        <f t="shared" si="1"/>
        <v>45200</v>
      </c>
      <c r="K20" s="14">
        <f t="shared" si="2"/>
        <v>0</v>
      </c>
      <c r="L20" s="11">
        <f t="shared" si="3"/>
        <v>411866.66666666669</v>
      </c>
      <c r="M20" s="11">
        <f t="shared" si="4"/>
        <v>22000</v>
      </c>
      <c r="N20" s="11">
        <f t="shared" si="5"/>
        <v>22000</v>
      </c>
      <c r="O20" s="7">
        <f t="shared" si="6"/>
        <v>0</v>
      </c>
      <c r="P20" s="11">
        <f t="shared" si="7"/>
        <v>5500</v>
      </c>
      <c r="Q20" s="11">
        <f t="shared" si="8"/>
        <v>49500</v>
      </c>
      <c r="R20" s="11">
        <f t="shared" si="9"/>
        <v>362366.66666666669</v>
      </c>
    </row>
    <row r="21" spans="4:18" x14ac:dyDescent="0.25">
      <c r="D21" s="3">
        <v>13</v>
      </c>
      <c r="E21" s="1" t="s">
        <v>33</v>
      </c>
      <c r="F21" s="3" t="s">
        <v>25</v>
      </c>
      <c r="G21" s="7">
        <v>3200000</v>
      </c>
      <c r="H21" s="1">
        <v>30</v>
      </c>
      <c r="I21" s="11">
        <f t="shared" si="0"/>
        <v>3200000</v>
      </c>
      <c r="J21" s="14">
        <f t="shared" si="1"/>
        <v>0</v>
      </c>
      <c r="K21" s="14">
        <f t="shared" si="2"/>
        <v>0</v>
      </c>
      <c r="L21" s="11">
        <f t="shared" si="3"/>
        <v>3200000</v>
      </c>
      <c r="M21" s="11">
        <f t="shared" si="4"/>
        <v>128000</v>
      </c>
      <c r="N21" s="11">
        <f t="shared" si="5"/>
        <v>128000</v>
      </c>
      <c r="O21" s="7">
        <f t="shared" si="6"/>
        <v>32000</v>
      </c>
      <c r="P21" s="11">
        <f t="shared" si="7"/>
        <v>32000</v>
      </c>
      <c r="Q21" s="11">
        <f t="shared" si="8"/>
        <v>320000</v>
      </c>
      <c r="R21" s="11">
        <f t="shared" si="9"/>
        <v>2880000</v>
      </c>
    </row>
    <row r="22" spans="4:18" x14ac:dyDescent="0.25">
      <c r="D22" s="3">
        <v>14</v>
      </c>
      <c r="E22" s="1" t="s">
        <v>33</v>
      </c>
      <c r="F22" s="3" t="s">
        <v>22</v>
      </c>
      <c r="G22" s="7">
        <v>550000</v>
      </c>
      <c r="H22" s="1">
        <v>15</v>
      </c>
      <c r="I22" s="11">
        <f t="shared" si="0"/>
        <v>275000</v>
      </c>
      <c r="J22" s="14">
        <f t="shared" si="1"/>
        <v>33900</v>
      </c>
      <c r="K22" s="14">
        <f t="shared" si="2"/>
        <v>0</v>
      </c>
      <c r="L22" s="11">
        <f t="shared" si="3"/>
        <v>308900</v>
      </c>
      <c r="M22" s="11">
        <f t="shared" si="4"/>
        <v>22000</v>
      </c>
      <c r="N22" s="11">
        <f t="shared" si="5"/>
        <v>22000</v>
      </c>
      <c r="O22" s="7">
        <f t="shared" si="6"/>
        <v>0</v>
      </c>
      <c r="P22" s="11">
        <f t="shared" si="7"/>
        <v>5500</v>
      </c>
      <c r="Q22" s="11">
        <f t="shared" si="8"/>
        <v>49500</v>
      </c>
      <c r="R22" s="11">
        <f t="shared" si="9"/>
        <v>259400</v>
      </c>
    </row>
    <row r="23" spans="4:18" x14ac:dyDescent="0.25">
      <c r="D23" s="3">
        <v>15</v>
      </c>
      <c r="E23" s="1" t="s">
        <v>33</v>
      </c>
      <c r="F23" s="3" t="s">
        <v>19</v>
      </c>
      <c r="G23" s="8">
        <v>1800000</v>
      </c>
      <c r="H23" s="1">
        <v>20</v>
      </c>
      <c r="I23" s="11">
        <f>G23*H23/30</f>
        <v>1200000</v>
      </c>
      <c r="J23" s="14">
        <f t="shared" si="1"/>
        <v>0</v>
      </c>
      <c r="K23" s="14">
        <f t="shared" si="2"/>
        <v>0</v>
      </c>
      <c r="L23" s="11">
        <f t="shared" si="3"/>
        <v>1200000</v>
      </c>
      <c r="M23" s="11">
        <f t="shared" si="4"/>
        <v>72000</v>
      </c>
      <c r="N23" s="11">
        <f t="shared" si="5"/>
        <v>72000</v>
      </c>
      <c r="O23" s="7">
        <f t="shared" si="6"/>
        <v>0</v>
      </c>
      <c r="P23" s="11">
        <f t="shared" si="7"/>
        <v>18000</v>
      </c>
      <c r="Q23" s="11">
        <f t="shared" si="8"/>
        <v>162000</v>
      </c>
      <c r="R23" s="11">
        <f t="shared" si="9"/>
        <v>1038000</v>
      </c>
    </row>
    <row r="24" spans="4:18" x14ac:dyDescent="0.25">
      <c r="D24" s="23" t="s">
        <v>0</v>
      </c>
      <c r="E24" s="24"/>
      <c r="F24" s="24"/>
      <c r="G24" s="24"/>
      <c r="H24" s="25"/>
      <c r="I24" s="12">
        <f>SUM(I9:I23)</f>
        <v>11320116.666666668</v>
      </c>
      <c r="J24" s="15">
        <f>SUM(J9:J23)</f>
        <v>766140</v>
      </c>
      <c r="K24" s="16">
        <f>SUM(K9:K23)</f>
        <v>100002.5</v>
      </c>
      <c r="L24" s="12">
        <f>I24+J24+K24</f>
        <v>12186259.166666668</v>
      </c>
      <c r="M24" s="12">
        <f>SUM(M9:M23)</f>
        <v>517472</v>
      </c>
      <c r="N24" s="12">
        <f>SUM(N9:N23)</f>
        <v>517472</v>
      </c>
      <c r="O24" s="13">
        <f>SUM(O9:O23)</f>
        <v>32000</v>
      </c>
      <c r="P24" s="12">
        <f>SUM(P9:P23)</f>
        <v>129368</v>
      </c>
      <c r="Q24" s="12">
        <f>M24+N24+O24+P24</f>
        <v>1196312</v>
      </c>
      <c r="R24" s="12">
        <f>L24-Q24</f>
        <v>10989947.166666668</v>
      </c>
    </row>
    <row r="29" spans="4:18" x14ac:dyDescent="0.25">
      <c r="G29" s="36" t="s">
        <v>50</v>
      </c>
      <c r="H29" s="37"/>
      <c r="I29" s="37"/>
      <c r="J29" s="37"/>
      <c r="K29" s="38"/>
    </row>
    <row r="30" spans="4:18" x14ac:dyDescent="0.25">
      <c r="G30" s="35" t="s">
        <v>37</v>
      </c>
      <c r="H30" s="39">
        <v>566700</v>
      </c>
      <c r="I30" s="40"/>
      <c r="J30" s="40"/>
      <c r="K30" s="41"/>
    </row>
    <row r="31" spans="4:18" x14ac:dyDescent="0.25">
      <c r="G31" s="35" t="s">
        <v>38</v>
      </c>
      <c r="H31" s="42">
        <v>67800</v>
      </c>
      <c r="I31" s="43" t="s">
        <v>39</v>
      </c>
      <c r="J31" s="44"/>
      <c r="K31" s="45"/>
    </row>
    <row r="32" spans="4:18" x14ac:dyDescent="0.25">
      <c r="G32" s="35" t="s">
        <v>40</v>
      </c>
      <c r="H32" s="46">
        <v>0.01</v>
      </c>
      <c r="I32" s="47" t="s">
        <v>41</v>
      </c>
      <c r="J32" s="47"/>
      <c r="K32" s="47"/>
    </row>
    <row r="33" spans="7:11" x14ac:dyDescent="0.25">
      <c r="G33" s="35" t="s">
        <v>42</v>
      </c>
      <c r="H33" s="46">
        <v>0.05</v>
      </c>
      <c r="I33" s="47" t="s">
        <v>43</v>
      </c>
      <c r="J33" s="47"/>
      <c r="K33" s="47"/>
    </row>
    <row r="34" spans="7:11" x14ac:dyDescent="0.25">
      <c r="G34" s="35"/>
      <c r="H34" s="48"/>
      <c r="I34" s="48"/>
      <c r="J34" s="48"/>
      <c r="K34" s="48"/>
    </row>
    <row r="35" spans="7:11" x14ac:dyDescent="0.25">
      <c r="G35" s="1"/>
      <c r="H35" s="48"/>
      <c r="I35" s="49" t="s">
        <v>44</v>
      </c>
      <c r="J35" s="49" t="s">
        <v>45</v>
      </c>
      <c r="K35" s="48"/>
    </row>
    <row r="36" spans="7:11" x14ac:dyDescent="0.25">
      <c r="G36" s="35" t="s">
        <v>46</v>
      </c>
      <c r="H36" s="46">
        <v>0.13</v>
      </c>
      <c r="I36" s="50">
        <v>8.5000000000000006E-2</v>
      </c>
      <c r="J36" s="46">
        <v>0.04</v>
      </c>
      <c r="K36" s="49" t="s">
        <v>47</v>
      </c>
    </row>
    <row r="37" spans="7:11" x14ac:dyDescent="0.25">
      <c r="G37" s="35" t="s">
        <v>48</v>
      </c>
      <c r="H37" s="46">
        <v>0.16</v>
      </c>
      <c r="I37" s="46">
        <v>0.12</v>
      </c>
      <c r="J37" s="46">
        <v>0.04</v>
      </c>
      <c r="K37" s="49" t="s">
        <v>47</v>
      </c>
    </row>
    <row r="38" spans="7:11" x14ac:dyDescent="0.25">
      <c r="G38" s="35" t="s">
        <v>49</v>
      </c>
      <c r="H38" s="46">
        <v>0.01</v>
      </c>
      <c r="I38" s="50"/>
      <c r="J38" s="49"/>
      <c r="K38" s="48"/>
    </row>
  </sheetData>
  <sortState ref="F10:H23">
    <sortCondition ref="F9"/>
  </sortState>
  <mergeCells count="8">
    <mergeCell ref="I32:K32"/>
    <mergeCell ref="I33:K33"/>
    <mergeCell ref="G29:K29"/>
    <mergeCell ref="H30:K30"/>
    <mergeCell ref="I7:K7"/>
    <mergeCell ref="D24:H24"/>
    <mergeCell ref="F7:G7"/>
    <mergeCell ref="F6:G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PCCIA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Fitec</dc:creator>
  <cp:lastModifiedBy>usuario</cp:lastModifiedBy>
  <dcterms:created xsi:type="dcterms:W3CDTF">2012-06-03T13:50:03Z</dcterms:created>
  <dcterms:modified xsi:type="dcterms:W3CDTF">2012-06-13T16:34:03Z</dcterms:modified>
</cp:coreProperties>
</file>